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68" i="1"/>
  <c r="C33"/>
  <c r="C16"/>
  <c r="B16"/>
  <c r="D46"/>
  <c r="D49"/>
  <c r="B33"/>
  <c r="C52"/>
  <c r="B52"/>
  <c r="C50"/>
  <c r="B50"/>
  <c r="D25"/>
  <c r="D78" l="1"/>
  <c r="D75"/>
  <c r="D69"/>
  <c r="D45"/>
  <c r="D44"/>
  <c r="D34"/>
  <c r="D30"/>
  <c r="D28"/>
  <c r="D27"/>
  <c r="D26"/>
  <c r="D24"/>
  <c r="D17"/>
  <c r="D8"/>
  <c r="C29"/>
  <c r="C6" s="1"/>
  <c r="C7"/>
  <c r="B68"/>
  <c r="B7"/>
  <c r="B29"/>
  <c r="B6" l="1"/>
  <c r="D29"/>
  <c r="D68"/>
  <c r="D33"/>
  <c r="D7"/>
  <c r="D16"/>
  <c r="D62"/>
  <c r="D63"/>
  <c r="D64"/>
  <c r="D65"/>
  <c r="D66"/>
  <c r="D67"/>
  <c r="D70"/>
  <c r="D72"/>
  <c r="D73"/>
  <c r="D74"/>
  <c r="D76"/>
  <c r="D54"/>
  <c r="D56"/>
  <c r="D9"/>
  <c r="D11"/>
  <c r="D13"/>
  <c r="B40"/>
  <c r="D6" l="1"/>
  <c r="C80"/>
  <c r="C77"/>
  <c r="C71"/>
  <c r="D71" s="1"/>
  <c r="C59"/>
  <c r="C58"/>
  <c r="C55"/>
  <c r="D55" s="1"/>
  <c r="C48"/>
  <c r="D48" s="1"/>
  <c r="C47"/>
  <c r="D47" s="1"/>
  <c r="C41"/>
  <c r="C40" s="1"/>
  <c r="C37"/>
  <c r="C36"/>
  <c r="C21"/>
  <c r="C19"/>
  <c r="C12"/>
  <c r="D12" s="1"/>
  <c r="C10"/>
  <c r="D10" s="1"/>
  <c r="D77" l="1"/>
</calcChain>
</file>

<file path=xl/sharedStrings.xml><?xml version="1.0" encoding="utf-8"?>
<sst xmlns="http://schemas.openxmlformats.org/spreadsheetml/2006/main" count="84" uniqueCount="81">
  <si>
    <t>Основное мероприятие «Повышение эффективности управления и распоряжения имуществом Семейкинского сельского поселения»</t>
  </si>
  <si>
    <t xml:space="preserve">Проведение технической инвентаризации объектов недвижимости, оценка и оформление в собственность муниципального имущества Семейкинского сельского поселения  (Закупка товаров, работ и услуг для обеспечения государственных (муниципальных) нужд)
</t>
  </si>
  <si>
    <t xml:space="preserve">Проведение технической инвентаризации объектов недвижимости, оценка и оформление в собственность муниципального имущества Семейкинского сельского поселения  (Иные бюджетные ассигнования)
</t>
  </si>
  <si>
    <t xml:space="preserve">Осуществление деятельности по проведению капитального ремонта муниципальных жилых помещений, замене электро- и газооборудования  (Закупка товаров, работ и услуг для обеспечения государственных (муниципальных) нужд)
</t>
  </si>
  <si>
    <t xml:space="preserve">Осуществление мероприятий в области коммунального хозяйства  (Закупка товаров, работ и услуг для обеспечения государственных (муниципальных) нужд)
</t>
  </si>
  <si>
    <t>Основное мероприятие «Управление и распоряжение земельными ресурсами»</t>
  </si>
  <si>
    <t xml:space="preserve">Проведение землеустроительных работ, кадастрового учета  и оформление земельных участков в муниципальную собственность  (Закупка товаров, работ и услуг для обеспечения государственных (муниципальных) нужд)
 </t>
  </si>
  <si>
    <t>Основное мероприятие «Обеспечение пожарной безопасности»</t>
  </si>
  <si>
    <t xml:space="preserve">Организация и осуществление мероприятий по пожарной безопасности в Семейкинском сельском поселении  (Закупка товаров, работ и услуг для обеспечения государственных (муниципальных) нужд)
</t>
  </si>
  <si>
    <t xml:space="preserve">Организация и осуществление мероприятий по пожарной безопасности в Семейкинском сельском поселении   (Предоставление субсидий бюджетным, автономным учреждениям и иным некоммерческим организациям)
</t>
  </si>
  <si>
    <t xml:space="preserve">Подпрограмма «Предупреждение и ликвидация последствий чрезвычайных ситуаций в границах Семейкинского сельского поселения» </t>
  </si>
  <si>
    <t>Основное мероприятие «Защита населения и территорий Семейкинского сельского поселения от чрезвычайных ситуаций»</t>
  </si>
  <si>
    <t xml:space="preserve">Организация и осуществление мероприятий по защите населения и территорий от чрезвычайных ситуаций  (Закупка товаров, работ и услуг для обеспечения государственных (муниципальных) нужд)
</t>
  </si>
  <si>
    <t>Основное мероприятие «Повышение уровня патриотического воспитания молодежи»</t>
  </si>
  <si>
    <t xml:space="preserve">Организация меропритий по воспитанию у подростков чувства патриотизма (Закупка товаров, работ и услуг для обеспечения государственных (муниципальных) нужд)
</t>
  </si>
  <si>
    <t>Основное мероприятие «Комплексное благоустройство территории Семейкинского сельского поселения»</t>
  </si>
  <si>
    <t xml:space="preserve">Организация мероприятий по благоустройству Семейкинского сельского поселения  (Закупка товаров, работ и услуг для обеспечения государственных (муниципальных) нужд)
</t>
  </si>
  <si>
    <t>Организация мероприятий по благоустройству Семейкинского сельского поселения (Капитальные вложения в объекты государственной (муниципальной) собственности)</t>
  </si>
  <si>
    <t>Осуществление части полномочий по организации ритуальных услуг и содержанию мест захоронения (Закупка товаров, работ и услуг для государственных (муниципальных) нужд)</t>
  </si>
  <si>
    <t>Осуществление части полномочий по содержанию и ремонту питьевых колодцев(Капитальные вложения в объекты государственной (муниципальной) собственности)</t>
  </si>
  <si>
    <t>Муниципальная программа Семейкинского сельского поселения «Развитие малого и среднего предпринимательства в Семейкинском сельском поселении Шуйского муниципального района на 2014-2016 годы»</t>
  </si>
  <si>
    <t xml:space="preserve">Подпрограмма «Поддержка малого и среднего предпринимательства в Семейкинском сельском поселении на 2014-2016 годы» </t>
  </si>
  <si>
    <t>Основное мероприятие «Реализация мер по поддержке малого и среднего предпринимательства»</t>
  </si>
  <si>
    <t xml:space="preserve">Методическое и информационное обеспечение субъектов малого и среднего предпринимательства </t>
  </si>
  <si>
    <t>Основное мероприятие «Создание условий для развития муниципальной службы»</t>
  </si>
  <si>
    <t xml:space="preserve">Повышение эффективности муниципальной службы, подготовка и повышение профессиональной компетентности и квалификации муниципальных служащих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
</t>
  </si>
  <si>
    <t xml:space="preserve">Повышение эффективности муниципальной службы, подготовка и повышение профессиональной компетентности и квалификации муниципальных служащих  (Закупка товаров, работ и услуг для обеспечения государственных (муниципальных) нужд)
</t>
  </si>
  <si>
    <t>Основное мероприятие «Сохранение и развитие традиционной народной культуры»</t>
  </si>
  <si>
    <t xml:space="preserve">Субсидия бюджетным учреждениям на обеспечение организации культурного досуга и отдыха населения  (Предоставление субсидий бюджетным, автономным учреждениям и иным некоммерческим организациям)
</t>
  </si>
  <si>
    <t>Основное мероприятие «Повышение средней заработной платы работникам муниципальных учреждений культуры»</t>
  </si>
  <si>
    <t xml:space="preserve">Субсидия бюджетным учреждениям на софинансирование расходов, связанных с поэтапным доведением средней заработной платы работникам муниципального учреждения культуры Семейкинского сельского поселения до средней заработной платы в Ивановской области  (Предоставление субсидий бюджетным, автономным учреждениям и иным некоммерческим организациям)
</t>
  </si>
  <si>
    <t xml:space="preserve">Поэтапное доведение средней заработной платы работникам муниципального учреждения культуры Семейкинского сельского поселения до средней заработной платы в Ивановской области  (Предоставление субсидий бюджетным, автономным учреждениям и иным некоммерческим организациям)
</t>
  </si>
  <si>
    <t>Подпрограмма «Капитальный ремонт зданий и помещений учреждения культуры Семейкинского сельского поселения" муниципальной программы «Развитие культуры на 2014-2017 годы»</t>
  </si>
  <si>
    <t>Субсидия бюджетным учреждениям на иные цели в рамках подпрограммы «Капитальный ремонт зданий и помещений учреждения культуры Семейкинского сельского поселения" муниципальной программы «Развитие культуры на 2014-2017 годы»</t>
  </si>
  <si>
    <t>Основное мероприятие «Обеспечение деятельности Главы Семейкинского сельского поселения»</t>
  </si>
  <si>
    <t xml:space="preserve">Глава Семейкинского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
</t>
  </si>
  <si>
    <t>Основное мероприятие «Обеспечение деятельности администрации Семейкинского сельского поселения»</t>
  </si>
  <si>
    <t xml:space="preserve">Обеспечение функций администрации Семейкинского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
</t>
  </si>
  <si>
    <t xml:space="preserve">Обеспечение функций администрации Семейкинского сельского поселения  (Закупка товаров, работ и услуг для обеспечения государственных (муниципальных) нужд)
</t>
  </si>
  <si>
    <t xml:space="preserve">Обеспечение функций администрации Семейкинского сельского поселения  (Иные бюджетные ассигнования)
</t>
  </si>
  <si>
    <t>Основное мероприятие «Организация муниципального пенсионного обеспечения»</t>
  </si>
  <si>
    <t xml:space="preserve"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 (Социальное обеспечение и иные выплаты населению)
</t>
  </si>
  <si>
    <t>Подпрограмма «Обеспечение финансирования непредвиденных расходов Семейкинского сельского поселения»</t>
  </si>
  <si>
    <t>Основное мероприятие «Управление резервными средствами местного бюджета»</t>
  </si>
  <si>
    <t>Резервный фонд администрации Семейкинского сельского поселения</t>
  </si>
  <si>
    <t>Основное мероприятие «Нормативно-правовое обеспечение органов местного самоуправления Семейкинского сельского поселения»</t>
  </si>
  <si>
    <t xml:space="preserve">Нормативно -правового обеспечение и взаимодействие с Советом муниципальных образований Ивановской области  (Закупка товаров, работ и услуг для обеспечения государственных (муниципальных) нужд)
</t>
  </si>
  <si>
    <t>Основное мероприятие «Повышение качества и доступности информации для решения вопросов местного значения»</t>
  </si>
  <si>
    <t>Обеспечение принципов прозрачности, открытости и эффективности местного самоуправления (Закупка товаров, работ и услуг для обеспечения государственных (муниципальных) нужд)</t>
  </si>
  <si>
    <t>ВСЕГО расходов по муниципальным программам</t>
  </si>
  <si>
    <t>Наименование муниципальной программы</t>
  </si>
  <si>
    <t>рубли</t>
  </si>
  <si>
    <t>Основное мероприятие «Эффективное управление муниципальным имуществом Новогоркинского сельского поселения "</t>
  </si>
  <si>
    <t xml:space="preserve">Подпрограмма «Обеспечение деятельности органов местного самоуправления Новогоркинского сельского поселения» </t>
  </si>
  <si>
    <t>Подпраграмма "Информационно-программное обеспечение и организация бюджетного процесса"</t>
  </si>
  <si>
    <t>Подпрограмма "Иные мероприятия в области муниципального управления"</t>
  </si>
  <si>
    <t>Подпрограмма "Развитие муниципальной службы"</t>
  </si>
  <si>
    <t>Подпрограмма "Муниципальное пенсионное обеспечение в Новогоркинском сельском поселении"</t>
  </si>
  <si>
    <t>Основное мероприятие "Повышение уровня пожарной безопасности населенных пунктов и объектов, находящихся на территории Новогоркинского сельского поселения"</t>
  </si>
  <si>
    <t xml:space="preserve">Подпрограмма «Организация деятельности клубных формирований и формирований самодеятельного народного творчества» </t>
  </si>
  <si>
    <t>Подпрограмма "Участие в организации официальных спортивных мероприятий"</t>
  </si>
  <si>
    <t>Подпрограмма " Библиотечное, библиографическое и информационное обслуживание пользователей библиотек"</t>
  </si>
  <si>
    <t>Подпрограмма «Организация освещения населенных пунктов»</t>
  </si>
  <si>
    <t>Подпрограмма «Озеленение»</t>
  </si>
  <si>
    <t>Подпрограмма «Благоустройство населенных пунктов Новогоркинского сельского поселения»</t>
  </si>
  <si>
    <t>Утвержден</t>
  </si>
  <si>
    <t xml:space="preserve">Исполнено </t>
  </si>
  <si>
    <t>Процент исполнения</t>
  </si>
  <si>
    <t>Подпрограмма "Обеспечение финансирования непредвиденных расходов Новогоркинского сельского поселения"</t>
  </si>
  <si>
    <t>Подпрограмма "Создание здоровых и безопасных условий труда работников"</t>
  </si>
  <si>
    <t>Подпрограмма "Энергосбережение и повышение энергетической эффективности в муниципальных учреждениях"</t>
  </si>
  <si>
    <t>Подпрограмма "Энергосбережение и повышение энергетической эффективности муниципального казенного учреждения "Новогоркинское социально-культурное объединение"</t>
  </si>
  <si>
    <t xml:space="preserve">Ежеквартальная отчетность о расходах бюджета Новогоркинского сельского поселения по муниципальным программам                                                             за 1 квартал 2022 года </t>
  </si>
  <si>
    <t>Муниципальная программа Новогоркинского сельского поселения «Управление и распоряжение муниципальным имуществом Новогоркинского сельском поселении на 2022-2024 годы»</t>
  </si>
  <si>
    <t>Муниципальная программа Новогоркинского сельского поселения «Совершенствование муниципального управления Новогоркинского сельского поселения на 2022-2024 годы»</t>
  </si>
  <si>
    <t>Муниципальная программа Новогоркинского сельского поселения «Обеспечение пожарной безопасности на территории Новогоркинского сельского поселения на 2022-2024 годы»</t>
  </si>
  <si>
    <t>Муниципальная программа Новогоркинского сельского поселения «Развитие культуры в Новогоркинском сельском поселении 2022-2024 г.г.»</t>
  </si>
  <si>
    <t>-</t>
  </si>
  <si>
    <t>Муниципальная программа "Улучшение условий и охраны труда в Новогоркинском сельском поселении на 2022 год и плановый период 2023 и 2024 годы"</t>
  </si>
  <si>
    <t>Муниципальная программа "Энергосбережение и повышение энергетической эффективности администрации Новогоркинского сельского поселения на 2022-2024 годы"</t>
  </si>
  <si>
    <t>Муниципальная программа Новогоркинского сельского поселения « Развитие территории Новогоркинского сельского поселения на 2022-2024 годы»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</si>
</sst>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ПРИЛ.№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130" zoomScaleNormal="130" workbookViewId="0">
      <selection activeCell="F75" sqref="F75"/>
    </sheetView>
  </sheetViews>
  <sheetFormatPr defaultRowHeight="15"/>
  <cols>
    <col min="1" max="1" width="84.28515625" customWidth="1"/>
    <col min="2" max="2" width="22.140625" customWidth="1"/>
    <col min="3" max="4" width="19.140625" customWidth="1"/>
  </cols>
  <sheetData>
    <row r="1" spans="1:4" ht="20.25" customHeight="1">
      <c r="A1" s="40" t="s">
        <v>72</v>
      </c>
      <c r="B1" s="40"/>
      <c r="C1" s="40"/>
      <c r="D1" s="40"/>
    </row>
    <row r="2" spans="1:4" ht="20.25" customHeight="1">
      <c r="A2" s="40"/>
      <c r="B2" s="40"/>
      <c r="C2" s="40"/>
      <c r="D2" s="40"/>
    </row>
    <row r="4" spans="1:4" ht="15.75">
      <c r="C4" s="25" t="s">
        <v>51</v>
      </c>
    </row>
    <row r="5" spans="1:4" ht="31.5">
      <c r="A5" s="23" t="s">
        <v>50</v>
      </c>
      <c r="B5" s="23" t="s">
        <v>65</v>
      </c>
      <c r="C5" s="23" t="s">
        <v>66</v>
      </c>
      <c r="D5" s="23" t="s">
        <v>67</v>
      </c>
    </row>
    <row r="6" spans="1:4" ht="21.75" customHeight="1">
      <c r="A6" s="22" t="s">
        <v>49</v>
      </c>
      <c r="B6" s="24">
        <f>B7+B16+B29+B33+B50+B52+B68</f>
        <v>13569137.190000001</v>
      </c>
      <c r="C6" s="24">
        <f>C7+C16+C29+C33+C50+C52+C68</f>
        <v>3618489.7</v>
      </c>
      <c r="D6" s="30">
        <f>C6/B6</f>
        <v>0.26667058113810699</v>
      </c>
    </row>
    <row r="7" spans="1:4" ht="47.25">
      <c r="A7" s="1" t="s">
        <v>73</v>
      </c>
      <c r="B7" s="2">
        <f>B8</f>
        <v>38500</v>
      </c>
      <c r="C7" s="2">
        <f>C8</f>
        <v>0</v>
      </c>
      <c r="D7" s="31">
        <f>C7/B7</f>
        <v>0</v>
      </c>
    </row>
    <row r="8" spans="1:4" ht="31.5">
      <c r="A8" s="3" t="s">
        <v>52</v>
      </c>
      <c r="B8" s="4">
        <v>38500</v>
      </c>
      <c r="C8" s="4">
        <v>0</v>
      </c>
      <c r="D8" s="32">
        <f>C8/B8</f>
        <v>0</v>
      </c>
    </row>
    <row r="9" spans="1:4" ht="31.5" hidden="1">
      <c r="A9" s="5" t="s">
        <v>0</v>
      </c>
      <c r="B9" s="6"/>
      <c r="C9" s="6"/>
      <c r="D9" s="32" t="e">
        <f t="shared" ref="D9:D13" si="0">C9/B9</f>
        <v>#DIV/0!</v>
      </c>
    </row>
    <row r="10" spans="1:4" ht="78.75" hidden="1">
      <c r="A10" s="7" t="s">
        <v>1</v>
      </c>
      <c r="B10" s="8"/>
      <c r="C10" s="8">
        <f>20000+120000</f>
        <v>140000</v>
      </c>
      <c r="D10" s="32" t="e">
        <f t="shared" si="0"/>
        <v>#DIV/0!</v>
      </c>
    </row>
    <row r="11" spans="1:4" ht="63" hidden="1">
      <c r="A11" s="7" t="s">
        <v>2</v>
      </c>
      <c r="B11" s="8"/>
      <c r="C11" s="8"/>
      <c r="D11" s="32" t="e">
        <f t="shared" si="0"/>
        <v>#DIV/0!</v>
      </c>
    </row>
    <row r="12" spans="1:4" ht="63" hidden="1">
      <c r="A12" s="7" t="s">
        <v>3</v>
      </c>
      <c r="B12" s="8"/>
      <c r="C12" s="8">
        <f>150000+450000-120000-72800</f>
        <v>407200</v>
      </c>
      <c r="D12" s="32" t="e">
        <f t="shared" si="0"/>
        <v>#DIV/0!</v>
      </c>
    </row>
    <row r="13" spans="1:4" ht="47.25" hidden="1">
      <c r="A13" s="7" t="s">
        <v>4</v>
      </c>
      <c r="B13" s="8"/>
      <c r="C13" s="8"/>
      <c r="D13" s="32" t="e">
        <f t="shared" si="0"/>
        <v>#DIV/0!</v>
      </c>
    </row>
    <row r="14" spans="1:4" ht="15.75" hidden="1">
      <c r="A14" s="5" t="s">
        <v>5</v>
      </c>
      <c r="B14" s="6"/>
      <c r="C14" s="6"/>
      <c r="D14" s="33"/>
    </row>
    <row r="15" spans="1:4" ht="63" hidden="1">
      <c r="A15" s="7" t="s">
        <v>6</v>
      </c>
      <c r="B15" s="8"/>
      <c r="C15" s="8">
        <v>80000</v>
      </c>
      <c r="D15" s="33"/>
    </row>
    <row r="16" spans="1:4" ht="47.25">
      <c r="A16" s="1" t="s">
        <v>74</v>
      </c>
      <c r="B16" s="9">
        <f>B17+B24+B25+B26+B27+B28</f>
        <v>3732029.9</v>
      </c>
      <c r="C16" s="9">
        <f>C17+C24+C25+C26+C27+C28</f>
        <v>833290.55</v>
      </c>
      <c r="D16" s="31">
        <f>C16/B16</f>
        <v>0.22328078078902852</v>
      </c>
    </row>
    <row r="17" spans="1:4" ht="31.5">
      <c r="A17" s="10" t="s">
        <v>53</v>
      </c>
      <c r="B17" s="4">
        <v>3272721.4</v>
      </c>
      <c r="C17" s="4">
        <v>758887.55</v>
      </c>
      <c r="D17" s="32">
        <f>C17/B17</f>
        <v>0.2318827230451086</v>
      </c>
    </row>
    <row r="18" spans="1:4" ht="15.75" hidden="1">
      <c r="A18" s="11" t="s">
        <v>7</v>
      </c>
      <c r="B18" s="6"/>
      <c r="C18" s="6"/>
      <c r="D18" s="32"/>
    </row>
    <row r="19" spans="1:4" ht="63" hidden="1">
      <c r="A19" s="12" t="s">
        <v>8</v>
      </c>
      <c r="B19" s="26"/>
      <c r="C19" s="8">
        <f>115000+100000</f>
        <v>215000</v>
      </c>
      <c r="D19" s="32"/>
    </row>
    <row r="20" spans="1:4" ht="78.75" hidden="1">
      <c r="A20" s="12" t="s">
        <v>9</v>
      </c>
      <c r="B20" s="26"/>
      <c r="C20" s="8">
        <v>35000</v>
      </c>
      <c r="D20" s="32"/>
    </row>
    <row r="21" spans="1:4" ht="31.5" hidden="1">
      <c r="A21" s="10" t="s">
        <v>10</v>
      </c>
      <c r="B21" s="4"/>
      <c r="C21" s="4">
        <f>C23</f>
        <v>0</v>
      </c>
      <c r="D21" s="32"/>
    </row>
    <row r="22" spans="1:4" ht="31.5" hidden="1">
      <c r="A22" s="11" t="s">
        <v>11</v>
      </c>
      <c r="B22" s="6"/>
      <c r="C22" s="6"/>
      <c r="D22" s="33"/>
    </row>
    <row r="23" spans="1:4" ht="63" hidden="1">
      <c r="A23" s="11" t="s">
        <v>12</v>
      </c>
      <c r="B23" s="6"/>
      <c r="C23" s="6"/>
      <c r="D23" s="33"/>
    </row>
    <row r="24" spans="1:4" ht="31.5">
      <c r="A24" s="10" t="s">
        <v>54</v>
      </c>
      <c r="B24" s="4">
        <v>267340</v>
      </c>
      <c r="C24" s="4">
        <v>37500</v>
      </c>
      <c r="D24" s="32">
        <f t="shared" ref="D24:D30" si="1">C24/B24</f>
        <v>0.14027081618912246</v>
      </c>
    </row>
    <row r="25" spans="1:4" ht="31.5">
      <c r="A25" s="3" t="s">
        <v>68</v>
      </c>
      <c r="B25" s="4">
        <v>40000</v>
      </c>
      <c r="C25" s="4">
        <v>0</v>
      </c>
      <c r="D25" s="32">
        <f t="shared" si="1"/>
        <v>0</v>
      </c>
    </row>
    <row r="26" spans="1:4" ht="15.75">
      <c r="A26" s="10" t="s">
        <v>55</v>
      </c>
      <c r="B26" s="4">
        <v>33968.5</v>
      </c>
      <c r="C26" s="4">
        <v>9903</v>
      </c>
      <c r="D26" s="32">
        <f t="shared" si="1"/>
        <v>0.29153480430398754</v>
      </c>
    </row>
    <row r="27" spans="1:4" ht="15.75">
      <c r="A27" s="10" t="s">
        <v>56</v>
      </c>
      <c r="B27" s="4">
        <v>10000</v>
      </c>
      <c r="C27" s="4">
        <v>0</v>
      </c>
      <c r="D27" s="32">
        <f t="shared" si="1"/>
        <v>0</v>
      </c>
    </row>
    <row r="28" spans="1:4" ht="31.5">
      <c r="A28" s="10" t="s">
        <v>57</v>
      </c>
      <c r="B28" s="4">
        <v>108000</v>
      </c>
      <c r="C28" s="4">
        <v>27000</v>
      </c>
      <c r="D28" s="32">
        <f t="shared" si="1"/>
        <v>0.25</v>
      </c>
    </row>
    <row r="29" spans="1:4" ht="47.25">
      <c r="A29" s="13" t="s">
        <v>75</v>
      </c>
      <c r="B29" s="9">
        <f>B30</f>
        <v>305000</v>
      </c>
      <c r="C29" s="9">
        <f>C30</f>
        <v>46000</v>
      </c>
      <c r="D29" s="31">
        <f t="shared" si="1"/>
        <v>0.15081967213114755</v>
      </c>
    </row>
    <row r="30" spans="1:4" ht="47.25">
      <c r="A30" s="14" t="s">
        <v>58</v>
      </c>
      <c r="B30" s="27">
        <v>305000</v>
      </c>
      <c r="C30" s="4">
        <v>46000</v>
      </c>
      <c r="D30" s="32">
        <f t="shared" si="1"/>
        <v>0.15081967213114755</v>
      </c>
    </row>
    <row r="31" spans="1:4" ht="31.5" hidden="1">
      <c r="A31" s="15" t="s">
        <v>13</v>
      </c>
      <c r="B31" s="28"/>
      <c r="C31" s="6"/>
      <c r="D31" s="33"/>
    </row>
    <row r="32" spans="1:4" ht="63" hidden="1">
      <c r="A32" s="16" t="s">
        <v>14</v>
      </c>
      <c r="B32" s="29"/>
      <c r="C32" s="8">
        <v>10000</v>
      </c>
      <c r="D32" s="33"/>
    </row>
    <row r="33" spans="1:4" ht="31.5">
      <c r="A33" s="17" t="s">
        <v>76</v>
      </c>
      <c r="B33" s="9">
        <f>B34+B44+B45+B49</f>
        <v>5581359.0899999999</v>
      </c>
      <c r="C33" s="9">
        <f>C34+C44+C45+C49</f>
        <v>1843035.87</v>
      </c>
      <c r="D33" s="31">
        <f>C33/B33</f>
        <v>0.33021273856077948</v>
      </c>
    </row>
    <row r="34" spans="1:4" ht="31.5">
      <c r="A34" s="10" t="s">
        <v>59</v>
      </c>
      <c r="B34" s="4">
        <v>4600912.59</v>
      </c>
      <c r="C34" s="4">
        <v>1424050.8</v>
      </c>
      <c r="D34" s="32">
        <f>C34/B34</f>
        <v>0.30951485648633026</v>
      </c>
    </row>
    <row r="35" spans="1:4" ht="31.5" hidden="1">
      <c r="A35" s="11" t="s">
        <v>15</v>
      </c>
      <c r="B35" s="6"/>
      <c r="C35" s="6"/>
      <c r="D35" s="33"/>
    </row>
    <row r="36" spans="1:4" ht="63" hidden="1">
      <c r="A36" s="11" t="s">
        <v>16</v>
      </c>
      <c r="B36" s="6"/>
      <c r="C36" s="6">
        <f>2331130-40000+819000-187000</f>
        <v>2923130</v>
      </c>
      <c r="D36" s="33"/>
    </row>
    <row r="37" spans="1:4" ht="47.25" hidden="1">
      <c r="A37" s="11" t="s">
        <v>17</v>
      </c>
      <c r="B37" s="6"/>
      <c r="C37" s="6">
        <f>40000+25160</f>
        <v>65160</v>
      </c>
      <c r="D37" s="33"/>
    </row>
    <row r="38" spans="1:4" ht="47.25" hidden="1">
      <c r="A38" s="11" t="s">
        <v>18</v>
      </c>
      <c r="B38" s="6"/>
      <c r="C38" s="6">
        <v>23763</v>
      </c>
      <c r="D38" s="33"/>
    </row>
    <row r="39" spans="1:4" ht="47.25" hidden="1">
      <c r="A39" s="11" t="s">
        <v>19</v>
      </c>
      <c r="B39" s="6"/>
      <c r="C39" s="6">
        <v>240240</v>
      </c>
      <c r="D39" s="33"/>
    </row>
    <row r="40" spans="1:4" ht="47.25" hidden="1">
      <c r="A40" s="17" t="s">
        <v>20</v>
      </c>
      <c r="B40" s="9">
        <f>B41</f>
        <v>0</v>
      </c>
      <c r="C40" s="9">
        <f>C41</f>
        <v>0</v>
      </c>
      <c r="D40" s="31"/>
    </row>
    <row r="41" spans="1:4" ht="31.5" hidden="1">
      <c r="A41" s="10" t="s">
        <v>21</v>
      </c>
      <c r="B41" s="4"/>
      <c r="C41" s="4">
        <f>SUM(C43:C43)</f>
        <v>0</v>
      </c>
      <c r="D41" s="32"/>
    </row>
    <row r="42" spans="1:4" ht="31.5" hidden="1">
      <c r="A42" s="11" t="s">
        <v>22</v>
      </c>
      <c r="B42" s="6"/>
      <c r="C42" s="6"/>
      <c r="D42" s="33"/>
    </row>
    <row r="43" spans="1:4" ht="31.5" hidden="1">
      <c r="A43" s="18" t="s">
        <v>23</v>
      </c>
      <c r="B43" s="8"/>
      <c r="C43" s="8">
        <v>0</v>
      </c>
      <c r="D43" s="33"/>
    </row>
    <row r="44" spans="1:4" ht="15.75">
      <c r="A44" s="10" t="s">
        <v>60</v>
      </c>
      <c r="B44" s="4">
        <v>235643.4</v>
      </c>
      <c r="C44" s="4">
        <v>58910.85</v>
      </c>
      <c r="D44" s="32">
        <f>C44/B44</f>
        <v>0.25</v>
      </c>
    </row>
    <row r="45" spans="1:4" ht="31.5">
      <c r="A45" s="10" t="s">
        <v>61</v>
      </c>
      <c r="B45" s="4">
        <v>407303.1</v>
      </c>
      <c r="C45" s="4">
        <v>102909.42</v>
      </c>
      <c r="D45" s="32">
        <f>C45/B45</f>
        <v>0.25266053707914327</v>
      </c>
    </row>
    <row r="46" spans="1:4" ht="31.5" hidden="1">
      <c r="A46" s="11" t="s">
        <v>24</v>
      </c>
      <c r="B46" s="6"/>
      <c r="C46" s="6"/>
      <c r="D46" s="32" t="e">
        <f t="shared" ref="D46:D53" si="2">C46/B46</f>
        <v>#DIV/0!</v>
      </c>
    </row>
    <row r="47" spans="1:4" ht="94.5" hidden="1">
      <c r="A47" s="11" t="s">
        <v>25</v>
      </c>
      <c r="B47" s="6"/>
      <c r="C47" s="6">
        <f>1117+519-1636</f>
        <v>0</v>
      </c>
      <c r="D47" s="32" t="e">
        <f t="shared" si="2"/>
        <v>#DIV/0!</v>
      </c>
    </row>
    <row r="48" spans="1:4" ht="78.75" hidden="1">
      <c r="A48" s="11" t="s">
        <v>26</v>
      </c>
      <c r="B48" s="6"/>
      <c r="C48" s="8">
        <f>25000-1117-519+1636</f>
        <v>25000</v>
      </c>
      <c r="D48" s="32" t="e">
        <f t="shared" si="2"/>
        <v>#DIV/0!</v>
      </c>
    </row>
    <row r="49" spans="1:4" ht="47.25">
      <c r="A49" s="10" t="s">
        <v>71</v>
      </c>
      <c r="B49" s="39">
        <v>337500</v>
      </c>
      <c r="C49" s="4">
        <v>257164.79999999999</v>
      </c>
      <c r="D49" s="32">
        <f t="shared" si="2"/>
        <v>0.76196977777777775</v>
      </c>
    </row>
    <row r="50" spans="1:4" ht="47.25">
      <c r="A50" s="34" t="s">
        <v>78</v>
      </c>
      <c r="B50" s="35">
        <f>B51</f>
        <v>0</v>
      </c>
      <c r="C50" s="35">
        <f>C51</f>
        <v>0</v>
      </c>
      <c r="D50" s="31" t="s">
        <v>77</v>
      </c>
    </row>
    <row r="51" spans="1:4" ht="15.75">
      <c r="A51" s="36" t="s">
        <v>69</v>
      </c>
      <c r="B51" s="37">
        <v>0</v>
      </c>
      <c r="C51" s="38">
        <v>0</v>
      </c>
      <c r="D51" s="32" t="s">
        <v>77</v>
      </c>
    </row>
    <row r="52" spans="1:4" ht="47.25">
      <c r="A52" s="34" t="s">
        <v>79</v>
      </c>
      <c r="B52" s="35">
        <f>B53</f>
        <v>0</v>
      </c>
      <c r="C52" s="35">
        <f>C53</f>
        <v>0</v>
      </c>
      <c r="D52" s="31" t="s">
        <v>77</v>
      </c>
    </row>
    <row r="53" spans="1:4" ht="31.5">
      <c r="A53" s="36" t="s">
        <v>70</v>
      </c>
      <c r="B53" s="37">
        <v>0</v>
      </c>
      <c r="C53" s="38">
        <v>0</v>
      </c>
      <c r="D53" s="32" t="s">
        <v>77</v>
      </c>
    </row>
    <row r="54" spans="1:4" ht="31.5" hidden="1">
      <c r="A54" s="11" t="s">
        <v>27</v>
      </c>
      <c r="B54" s="6"/>
      <c r="C54" s="6"/>
      <c r="D54" s="32" t="e">
        <f t="shared" ref="D54:D56" si="3">C54/B54</f>
        <v>#DIV/0!</v>
      </c>
    </row>
    <row r="55" spans="1:4" ht="63" hidden="1">
      <c r="A55" s="18" t="s">
        <v>28</v>
      </c>
      <c r="B55" s="8"/>
      <c r="C55" s="8">
        <f>3153885-851000+350000+35000+551000+40470+58000</f>
        <v>3337355</v>
      </c>
      <c r="D55" s="32" t="e">
        <f t="shared" si="3"/>
        <v>#DIV/0!</v>
      </c>
    </row>
    <row r="56" spans="1:4" ht="15.75" hidden="1">
      <c r="A56" s="18"/>
      <c r="B56" s="8"/>
      <c r="C56" s="6"/>
      <c r="D56" s="32" t="e">
        <f t="shared" si="3"/>
        <v>#DIV/0!</v>
      </c>
    </row>
    <row r="57" spans="1:4" ht="31.5" hidden="1">
      <c r="A57" s="11" t="s">
        <v>29</v>
      </c>
      <c r="B57" s="6"/>
      <c r="C57" s="6"/>
      <c r="D57" s="32"/>
    </row>
    <row r="58" spans="1:4" ht="94.5" hidden="1">
      <c r="A58" s="18" t="s">
        <v>30</v>
      </c>
      <c r="B58" s="8"/>
      <c r="C58" s="8">
        <f>330656+57850</f>
        <v>388506</v>
      </c>
      <c r="D58" s="32"/>
    </row>
    <row r="59" spans="1:4" ht="78.75" hidden="1">
      <c r="A59" s="18" t="s">
        <v>31</v>
      </c>
      <c r="B59" s="8"/>
      <c r="C59" s="8">
        <f>851000-551000+3045</f>
        <v>303045</v>
      </c>
      <c r="D59" s="32"/>
    </row>
    <row r="60" spans="1:4" ht="47.25" hidden="1">
      <c r="A60" s="10" t="s">
        <v>32</v>
      </c>
      <c r="B60" s="4"/>
      <c r="C60" s="4"/>
      <c r="D60" s="32"/>
    </row>
    <row r="61" spans="1:4" ht="63" hidden="1">
      <c r="A61" s="18" t="s">
        <v>33</v>
      </c>
      <c r="B61" s="8"/>
      <c r="C61" s="8"/>
      <c r="D61" s="33"/>
    </row>
    <row r="62" spans="1:4" ht="31.5" hidden="1">
      <c r="A62" s="11" t="s">
        <v>34</v>
      </c>
      <c r="B62" s="6"/>
      <c r="C62" s="6"/>
      <c r="D62" s="32" t="e">
        <f t="shared" ref="D62:D77" si="4">C62/B62</f>
        <v>#DIV/0!</v>
      </c>
    </row>
    <row r="63" spans="1:4" ht="78.75" hidden="1">
      <c r="A63" s="18" t="s">
        <v>35</v>
      </c>
      <c r="B63" s="8"/>
      <c r="C63" s="8">
        <v>859425</v>
      </c>
      <c r="D63" s="32" t="e">
        <f t="shared" si="4"/>
        <v>#DIV/0!</v>
      </c>
    </row>
    <row r="64" spans="1:4" ht="31.5" hidden="1">
      <c r="A64" s="18" t="s">
        <v>36</v>
      </c>
      <c r="B64" s="8"/>
      <c r="C64" s="8"/>
      <c r="D64" s="32" t="e">
        <f t="shared" si="4"/>
        <v>#DIV/0!</v>
      </c>
    </row>
    <row r="65" spans="1:4" ht="94.5" hidden="1">
      <c r="A65" s="18" t="s">
        <v>37</v>
      </c>
      <c r="B65" s="8"/>
      <c r="C65" s="8">
        <v>3228892</v>
      </c>
      <c r="D65" s="32" t="e">
        <f t="shared" si="4"/>
        <v>#DIV/0!</v>
      </c>
    </row>
    <row r="66" spans="1:4" ht="63" hidden="1">
      <c r="A66" s="18" t="s">
        <v>38</v>
      </c>
      <c r="B66" s="8"/>
      <c r="C66" s="8">
        <v>350000</v>
      </c>
      <c r="D66" s="32" t="e">
        <f t="shared" si="4"/>
        <v>#DIV/0!</v>
      </c>
    </row>
    <row r="67" spans="1:4" ht="47.25" hidden="1">
      <c r="A67" s="18" t="s">
        <v>39</v>
      </c>
      <c r="B67" s="8"/>
      <c r="C67" s="8">
        <v>2500</v>
      </c>
      <c r="D67" s="32" t="e">
        <f t="shared" si="4"/>
        <v>#DIV/0!</v>
      </c>
    </row>
    <row r="68" spans="1:4" ht="38.25" customHeight="1">
      <c r="A68" s="17" t="s">
        <v>80</v>
      </c>
      <c r="B68" s="9">
        <f>B69+B75+B78</f>
        <v>3912248.2</v>
      </c>
      <c r="C68" s="9">
        <f>C69+C75+C78</f>
        <v>896163.28</v>
      </c>
      <c r="D68" s="31">
        <f>C68/B68</f>
        <v>0.22906605976584002</v>
      </c>
    </row>
    <row r="69" spans="1:4" ht="15.75">
      <c r="A69" s="10" t="s">
        <v>62</v>
      </c>
      <c r="B69" s="4">
        <v>2898530</v>
      </c>
      <c r="C69" s="4">
        <v>708690.78</v>
      </c>
      <c r="D69" s="32">
        <f>C69/B69</f>
        <v>0.24450006727548104</v>
      </c>
    </row>
    <row r="70" spans="1:4" ht="31.5" hidden="1">
      <c r="A70" s="11" t="s">
        <v>40</v>
      </c>
      <c r="B70" s="6"/>
      <c r="C70" s="6"/>
      <c r="D70" s="32" t="e">
        <f t="shared" si="4"/>
        <v>#DIV/0!</v>
      </c>
    </row>
    <row r="71" spans="1:4" ht="78.75" hidden="1">
      <c r="A71" s="18" t="s">
        <v>41</v>
      </c>
      <c r="B71" s="8"/>
      <c r="C71" s="19">
        <f>143280+16268</f>
        <v>159548</v>
      </c>
      <c r="D71" s="32" t="e">
        <f t="shared" si="4"/>
        <v>#DIV/0!</v>
      </c>
    </row>
    <row r="72" spans="1:4" ht="31.5" hidden="1">
      <c r="A72" s="10" t="s">
        <v>42</v>
      </c>
      <c r="B72" s="4"/>
      <c r="C72" s="4">
        <v>0</v>
      </c>
      <c r="D72" s="32" t="e">
        <f t="shared" si="4"/>
        <v>#DIV/0!</v>
      </c>
    </row>
    <row r="73" spans="1:4" ht="15.75" hidden="1">
      <c r="A73" s="11" t="s">
        <v>43</v>
      </c>
      <c r="B73" s="6"/>
      <c r="C73" s="6"/>
      <c r="D73" s="32" t="e">
        <f t="shared" si="4"/>
        <v>#DIV/0!</v>
      </c>
    </row>
    <row r="74" spans="1:4" ht="15.75" hidden="1">
      <c r="A74" s="18" t="s">
        <v>44</v>
      </c>
      <c r="B74" s="8"/>
      <c r="C74" s="20">
        <v>90000</v>
      </c>
      <c r="D74" s="32" t="e">
        <f t="shared" si="4"/>
        <v>#DIV/0!</v>
      </c>
    </row>
    <row r="75" spans="1:4" ht="18" customHeight="1">
      <c r="A75" s="10" t="s">
        <v>63</v>
      </c>
      <c r="B75" s="4">
        <v>280000</v>
      </c>
      <c r="C75" s="4">
        <v>0</v>
      </c>
      <c r="D75" s="32">
        <f>C75/B75</f>
        <v>0</v>
      </c>
    </row>
    <row r="76" spans="1:4" ht="31.5" hidden="1">
      <c r="A76" s="11" t="s">
        <v>45</v>
      </c>
      <c r="B76" s="6"/>
      <c r="C76" s="6"/>
      <c r="D76" s="32" t="e">
        <f t="shared" si="4"/>
        <v>#DIV/0!</v>
      </c>
    </row>
    <row r="77" spans="1:4" ht="63" hidden="1">
      <c r="A77" s="11" t="s">
        <v>46</v>
      </c>
      <c r="B77" s="6"/>
      <c r="C77" s="20">
        <f>14000-6714</f>
        <v>7286</v>
      </c>
      <c r="D77" s="32" t="e">
        <f t="shared" si="4"/>
        <v>#DIV/0!</v>
      </c>
    </row>
    <row r="78" spans="1:4" ht="31.5">
      <c r="A78" s="10" t="s">
        <v>64</v>
      </c>
      <c r="B78" s="4">
        <v>733718.2</v>
      </c>
      <c r="C78" s="21">
        <v>187472.5</v>
      </c>
      <c r="D78" s="32">
        <f>C78/B78</f>
        <v>0.25551022177179195</v>
      </c>
    </row>
    <row r="79" spans="1:4" ht="31.5" hidden="1">
      <c r="A79" s="11" t="s">
        <v>47</v>
      </c>
      <c r="B79" s="11"/>
      <c r="C79" s="20"/>
    </row>
    <row r="80" spans="1:4" ht="47.25" hidden="1">
      <c r="A80" s="11" t="s">
        <v>48</v>
      </c>
      <c r="B80" s="11"/>
      <c r="C80" s="20">
        <f>264162-51000-91+98256</f>
        <v>311327</v>
      </c>
    </row>
  </sheetData>
  <mergeCells count="1">
    <mergeCell ref="A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2022-04-05T13:54:47Z</dcterms:modified>
</cp:coreProperties>
</file>